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2\X Te ndryshme\Buxheti dhe financat per publikim\"/>
    </mc:Choice>
  </mc:AlternateContent>
  <bookViews>
    <workbookView xWindow="0" yWindow="0" windowWidth="28800" windowHeight="12435"/>
  </bookViews>
  <sheets>
    <sheet name="Celje-realizi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L27" i="1"/>
  <c r="K27" i="1"/>
  <c r="J27" i="1"/>
  <c r="G27" i="1"/>
  <c r="Q26" i="1"/>
  <c r="Q25" i="1"/>
  <c r="Q24" i="1"/>
  <c r="Q23" i="1"/>
  <c r="Q22" i="1"/>
  <c r="I22" i="1"/>
  <c r="H22" i="1"/>
  <c r="I21" i="1"/>
  <c r="Q21" i="1" s="1"/>
  <c r="H21" i="1"/>
  <c r="Q20" i="1"/>
  <c r="P19" i="1"/>
  <c r="I19" i="1"/>
  <c r="Q19" i="1" s="1"/>
  <c r="H19" i="1"/>
  <c r="X19" i="1" s="1"/>
  <c r="Q18" i="1"/>
  <c r="P17" i="1"/>
  <c r="M17" i="1"/>
  <c r="M27" i="1" s="1"/>
  <c r="I17" i="1"/>
  <c r="H17" i="1"/>
  <c r="H20" i="1" s="1"/>
  <c r="Q16" i="1"/>
  <c r="H16" i="1"/>
  <c r="Q15" i="1"/>
  <c r="Q14" i="1"/>
  <c r="I14" i="1"/>
  <c r="H14" i="1"/>
  <c r="Q13" i="1"/>
  <c r="H13" i="1"/>
  <c r="H27" i="1" s="1"/>
  <c r="P12" i="1"/>
  <c r="P27" i="1" s="1"/>
  <c r="I12" i="1"/>
  <c r="Q12" i="1" s="1"/>
  <c r="Q11" i="1"/>
  <c r="I11" i="1"/>
  <c r="I27" i="1" s="1"/>
  <c r="Q17" i="1" l="1"/>
  <c r="Q27" i="1" s="1"/>
</calcChain>
</file>

<file path=xl/sharedStrings.xml><?xml version="1.0" encoding="utf-8"?>
<sst xmlns="http://schemas.openxmlformats.org/spreadsheetml/2006/main" count="48" uniqueCount="36">
  <si>
    <t>QENDRA E SHËRBIMEVE ARSIMORE</t>
  </si>
  <si>
    <t>SITUACIONI I REALIZIMIT TE BUXHETIT PER MUAJIN DHJETOR 2021</t>
  </si>
  <si>
    <t>KOD</t>
  </si>
  <si>
    <t>GR</t>
  </si>
  <si>
    <t>PROG</t>
  </si>
  <si>
    <t>KAP</t>
  </si>
  <si>
    <t>PROJEKT</t>
  </si>
  <si>
    <t>ARTIKULL</t>
  </si>
  <si>
    <t xml:space="preserve"> PLAN VJETOR</t>
  </si>
  <si>
    <t>PL.THESAR</t>
  </si>
  <si>
    <t>SHPENZIM THESARI</t>
  </si>
  <si>
    <t>DEBIT 466</t>
  </si>
  <si>
    <t>TRANSFERTA 604</t>
  </si>
  <si>
    <t>XH BREND</t>
  </si>
  <si>
    <t>BANKA</t>
  </si>
  <si>
    <t>FATURA PAPAGU</t>
  </si>
  <si>
    <t>MINUS SIG+TAT</t>
  </si>
  <si>
    <t>DIF SHPENZ.BANK</t>
  </si>
  <si>
    <t>NUMRI PUNONJESVE</t>
  </si>
  <si>
    <t>I</t>
  </si>
  <si>
    <t>J</t>
  </si>
  <si>
    <t>K</t>
  </si>
  <si>
    <t>L</t>
  </si>
  <si>
    <t>N</t>
  </si>
  <si>
    <t>O=I+J-K-L-M-N</t>
  </si>
  <si>
    <t>PLAN</t>
  </si>
  <si>
    <t>FAKT</t>
  </si>
  <si>
    <t>09450</t>
  </si>
  <si>
    <t>09120</t>
  </si>
  <si>
    <t>09230</t>
  </si>
  <si>
    <t>Për institucionin</t>
  </si>
  <si>
    <t>Për Degën e Thesarit</t>
  </si>
  <si>
    <t>Eduard Meçaj</t>
  </si>
  <si>
    <t>Aurora Balliu</t>
  </si>
  <si>
    <t>Fllanxa Luku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</si>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</sst>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6"/>
      <name val="Bookman Old Style"/>
      <family val="1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6" xfId="0" quotePrefix="1" applyFont="1" applyBorder="1"/>
    <xf numFmtId="3" fontId="1" fillId="0" borderId="6" xfId="0" applyNumberFormat="1" applyFont="1" applyBorder="1"/>
    <xf numFmtId="0" fontId="3" fillId="0" borderId="6" xfId="0" applyFont="1" applyBorder="1"/>
    <xf numFmtId="3" fontId="3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0" xfId="0" applyNumberFormat="1" applyFont="1"/>
    <xf numFmtId="0" fontId="1" fillId="0" borderId="8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21/Buxheti%202021/Realizimi%20buxheti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  <sheetName val="realizimi"/>
      <sheetName val="struktura realizim %"/>
      <sheetName val="realizimi (2)"/>
    </sheetNames>
    <sheetDataSet>
      <sheetData sheetId="0">
        <row r="45">
          <cell r="B45">
            <v>3246409</v>
          </cell>
        </row>
      </sheetData>
      <sheetData sheetId="1">
        <row r="45">
          <cell r="B45">
            <v>6496001</v>
          </cell>
        </row>
      </sheetData>
      <sheetData sheetId="2">
        <row r="49">
          <cell r="B49">
            <v>9744659</v>
          </cell>
        </row>
      </sheetData>
      <sheetData sheetId="3">
        <row r="53">
          <cell r="B53">
            <v>13033412</v>
          </cell>
        </row>
      </sheetData>
      <sheetData sheetId="4">
        <row r="52">
          <cell r="B52">
            <v>16296611</v>
          </cell>
        </row>
      </sheetData>
      <sheetData sheetId="5">
        <row r="55">
          <cell r="B55">
            <v>21101138</v>
          </cell>
        </row>
      </sheetData>
      <sheetData sheetId="6">
        <row r="50">
          <cell r="B50">
            <v>26795311</v>
          </cell>
        </row>
      </sheetData>
      <sheetData sheetId="7">
        <row r="55">
          <cell r="B55">
            <v>30003531</v>
          </cell>
        </row>
      </sheetData>
      <sheetData sheetId="8">
        <row r="55">
          <cell r="B55">
            <v>33183672</v>
          </cell>
        </row>
      </sheetData>
      <sheetData sheetId="9">
        <row r="56">
          <cell r="B56">
            <v>37620518</v>
          </cell>
        </row>
      </sheetData>
      <sheetData sheetId="10">
        <row r="53">
          <cell r="B53">
            <v>41097505</v>
          </cell>
        </row>
      </sheetData>
      <sheetData sheetId="11">
        <row r="94">
          <cell r="B94">
            <v>44305646</v>
          </cell>
          <cell r="C94">
            <v>6950567</v>
          </cell>
          <cell r="D94">
            <v>40027328</v>
          </cell>
          <cell r="E94">
            <v>926062</v>
          </cell>
          <cell r="F94">
            <v>19976111.800000001</v>
          </cell>
          <cell r="G94">
            <v>100000</v>
          </cell>
          <cell r="H94">
            <v>3671760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1"/>
  <sheetViews>
    <sheetView tabSelected="1" zoomScaleNormal="100" workbookViewId="0">
      <selection activeCell="P35" sqref="P35"/>
    </sheetView>
  </sheetViews>
  <sheetFormatPr defaultRowHeight="15" x14ac:dyDescent="0.3"/>
  <cols>
    <col min="1" max="1" width="9.85546875" style="1" bestFit="1" customWidth="1"/>
    <col min="2" max="2" width="5.28515625" style="1" customWidth="1"/>
    <col min="3" max="3" width="7.85546875" style="1" customWidth="1"/>
    <col min="4" max="4" width="5.85546875" style="1" customWidth="1"/>
    <col min="5" max="5" width="9.140625" style="1"/>
    <col min="6" max="6" width="11" style="1" customWidth="1"/>
    <col min="7" max="7" width="12.42578125" style="1" bestFit="1" customWidth="1"/>
    <col min="8" max="8" width="12.5703125" style="1" customWidth="1"/>
    <col min="9" max="9" width="12.5703125" style="1" bestFit="1" customWidth="1"/>
    <col min="10" max="10" width="9.5703125" style="1" customWidth="1"/>
    <col min="11" max="11" width="8.140625" style="1" customWidth="1"/>
    <col min="12" max="12" width="9.140625" style="1"/>
    <col min="13" max="13" width="8.28515625" style="1" customWidth="1"/>
    <col min="14" max="14" width="6.5703125" style="1" customWidth="1"/>
    <col min="15" max="15" width="8.5703125" style="1" customWidth="1"/>
    <col min="16" max="16" width="11.140625" style="1" customWidth="1"/>
    <col min="17" max="17" width="13.5703125" style="1" customWidth="1"/>
    <col min="18" max="19" width="7.28515625" style="1" customWidth="1"/>
    <col min="20" max="23" width="9.140625" style="1"/>
    <col min="24" max="24" width="12.7109375" style="1" customWidth="1"/>
    <col min="25" max="16384" width="9.140625" style="1"/>
  </cols>
  <sheetData>
    <row r="2" spans="1:19" ht="18.75" x14ac:dyDescent="0.3">
      <c r="B2" s="2" t="s">
        <v>0</v>
      </c>
    </row>
    <row r="5" spans="1:19" x14ac:dyDescent="0.3">
      <c r="E5" s="3" t="s">
        <v>1</v>
      </c>
    </row>
    <row r="7" spans="1:19" ht="15.75" thickBot="1" x14ac:dyDescent="0.35"/>
    <row r="8" spans="1:19" ht="28.5" customHeight="1" x14ac:dyDescent="0.3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6" t="s">
        <v>8</v>
      </c>
      <c r="H8" s="5" t="s">
        <v>9</v>
      </c>
      <c r="I8" s="6" t="s">
        <v>10</v>
      </c>
      <c r="J8" s="5" t="s">
        <v>11</v>
      </c>
      <c r="K8" s="5">
        <v>4662104</v>
      </c>
      <c r="L8" s="6" t="s">
        <v>12</v>
      </c>
      <c r="M8" s="6" t="s">
        <v>13</v>
      </c>
      <c r="N8" s="5" t="s">
        <v>14</v>
      </c>
      <c r="O8" s="6" t="s">
        <v>15</v>
      </c>
      <c r="P8" s="6" t="s">
        <v>16</v>
      </c>
      <c r="Q8" s="6" t="s">
        <v>17</v>
      </c>
      <c r="R8" s="7" t="s">
        <v>18</v>
      </c>
      <c r="S8" s="8"/>
    </row>
    <row r="9" spans="1:19" x14ac:dyDescent="0.3">
      <c r="A9" s="9"/>
      <c r="B9" s="10"/>
      <c r="C9" s="10"/>
      <c r="D9" s="10"/>
      <c r="E9" s="10"/>
      <c r="F9" s="10"/>
      <c r="G9" s="10"/>
      <c r="H9" s="10"/>
      <c r="I9" s="11" t="s">
        <v>19</v>
      </c>
      <c r="J9" s="11" t="s">
        <v>20</v>
      </c>
      <c r="K9" s="11" t="s">
        <v>21</v>
      </c>
      <c r="L9" s="11" t="s">
        <v>22</v>
      </c>
      <c r="M9" s="11" t="s">
        <v>21</v>
      </c>
      <c r="N9" s="11" t="s">
        <v>23</v>
      </c>
      <c r="O9" s="11"/>
      <c r="P9" s="11"/>
      <c r="Q9" s="12" t="s">
        <v>24</v>
      </c>
      <c r="R9" s="11" t="s">
        <v>25</v>
      </c>
      <c r="S9" s="13" t="s">
        <v>26</v>
      </c>
    </row>
    <row r="10" spans="1:19" x14ac:dyDescent="0.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x14ac:dyDescent="0.3">
      <c r="A11" s="14">
        <v>1011055</v>
      </c>
      <c r="B11" s="15">
        <v>11</v>
      </c>
      <c r="C11" s="17" t="s">
        <v>27</v>
      </c>
      <c r="D11" s="15">
        <v>6</v>
      </c>
      <c r="E11" s="15"/>
      <c r="F11" s="15">
        <v>600</v>
      </c>
      <c r="G11" s="18">
        <v>46553606</v>
      </c>
      <c r="H11" s="18"/>
      <c r="I11" s="18">
        <f>[1]dhjetor!$B$94</f>
        <v>44305646</v>
      </c>
      <c r="J11" s="18"/>
      <c r="K11" s="18"/>
      <c r="L11" s="18"/>
      <c r="M11" s="18"/>
      <c r="N11" s="18"/>
      <c r="O11" s="18"/>
      <c r="P11" s="18">
        <v>8684677</v>
      </c>
      <c r="Q11" s="18">
        <f t="shared" ref="Q11:Q24" si="0">I11+J11-K11-L11-M11--N11-O11-P11</f>
        <v>35620969</v>
      </c>
      <c r="R11" s="18">
        <v>44</v>
      </c>
      <c r="S11" s="16">
        <v>43</v>
      </c>
    </row>
    <row r="12" spans="1:19" x14ac:dyDescent="0.3">
      <c r="A12" s="14">
        <v>1011055</v>
      </c>
      <c r="B12" s="15">
        <v>11</v>
      </c>
      <c r="C12" s="17" t="s">
        <v>27</v>
      </c>
      <c r="D12" s="15">
        <v>6</v>
      </c>
      <c r="E12" s="15"/>
      <c r="F12" s="15">
        <v>601</v>
      </c>
      <c r="G12" s="18">
        <v>7502368</v>
      </c>
      <c r="H12" s="18"/>
      <c r="I12" s="18">
        <f>[1]dhjetor!$C$94</f>
        <v>6950567</v>
      </c>
      <c r="J12" s="18"/>
      <c r="K12" s="18"/>
      <c r="L12" s="18"/>
      <c r="M12" s="18"/>
      <c r="N12" s="18"/>
      <c r="O12" s="18"/>
      <c r="P12" s="18">
        <f>I12</f>
        <v>6950567</v>
      </c>
      <c r="Q12" s="18">
        <f t="shared" si="0"/>
        <v>0</v>
      </c>
      <c r="R12" s="18">
        <v>44</v>
      </c>
      <c r="S12" s="16">
        <v>43</v>
      </c>
    </row>
    <row r="13" spans="1:19" x14ac:dyDescent="0.3">
      <c r="A13" s="14"/>
      <c r="B13" s="15"/>
      <c r="C13" s="17"/>
      <c r="D13" s="15"/>
      <c r="E13" s="15"/>
      <c r="F13" s="19">
        <v>6009999</v>
      </c>
      <c r="G13" s="20"/>
      <c r="H13" s="20">
        <f>SUM(G11:G12)</f>
        <v>54055974</v>
      </c>
      <c r="I13" s="18"/>
      <c r="J13" s="18"/>
      <c r="K13" s="18"/>
      <c r="L13" s="18"/>
      <c r="M13" s="18"/>
      <c r="N13" s="18"/>
      <c r="O13" s="18"/>
      <c r="P13" s="18"/>
      <c r="Q13" s="18">
        <f t="shared" si="0"/>
        <v>0</v>
      </c>
      <c r="R13" s="18"/>
      <c r="S13" s="16"/>
    </row>
    <row r="14" spans="1:19" x14ac:dyDescent="0.3">
      <c r="A14" s="14">
        <v>1011055</v>
      </c>
      <c r="B14" s="15">
        <v>11</v>
      </c>
      <c r="C14" s="17" t="s">
        <v>27</v>
      </c>
      <c r="D14" s="15">
        <v>6</v>
      </c>
      <c r="E14" s="15"/>
      <c r="F14" s="15">
        <v>231</v>
      </c>
      <c r="G14" s="18">
        <v>3795240</v>
      </c>
      <c r="H14" s="18">
        <f>G14</f>
        <v>3795240</v>
      </c>
      <c r="I14" s="18">
        <f>[1]dhjetor!$H$94</f>
        <v>3671760</v>
      </c>
      <c r="J14" s="18"/>
      <c r="K14" s="18"/>
      <c r="L14" s="18"/>
      <c r="M14" s="18"/>
      <c r="N14" s="18"/>
      <c r="O14" s="18"/>
      <c r="P14" s="18"/>
      <c r="Q14" s="18">
        <f t="shared" si="0"/>
        <v>3671760</v>
      </c>
      <c r="R14" s="18"/>
      <c r="S14" s="21"/>
    </row>
    <row r="15" spans="1:19" x14ac:dyDescent="0.3">
      <c r="A15" s="14">
        <v>1011055</v>
      </c>
      <c r="B15" s="15">
        <v>11</v>
      </c>
      <c r="C15" s="17" t="s">
        <v>27</v>
      </c>
      <c r="D15" s="15">
        <v>6</v>
      </c>
      <c r="E15" s="15"/>
      <c r="F15" s="15">
        <v>231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f t="shared" si="0"/>
        <v>0</v>
      </c>
      <c r="R15" s="18"/>
      <c r="S15" s="21"/>
    </row>
    <row r="16" spans="1:19" x14ac:dyDescent="0.3">
      <c r="A16" s="14"/>
      <c r="B16" s="15"/>
      <c r="C16" s="17"/>
      <c r="D16" s="15"/>
      <c r="E16" s="15"/>
      <c r="F16" s="19">
        <v>231999</v>
      </c>
      <c r="G16" s="20"/>
      <c r="H16" s="20">
        <f>SUM(G14:G15)</f>
        <v>3795240</v>
      </c>
      <c r="I16" s="18"/>
      <c r="J16" s="18"/>
      <c r="K16" s="18"/>
      <c r="L16" s="18"/>
      <c r="M16" s="18"/>
      <c r="N16" s="18"/>
      <c r="O16" s="18"/>
      <c r="P16" s="18"/>
      <c r="Q16" s="18">
        <f t="shared" si="0"/>
        <v>0</v>
      </c>
      <c r="R16" s="18"/>
      <c r="S16" s="21"/>
    </row>
    <row r="17" spans="1:24" x14ac:dyDescent="0.3">
      <c r="A17" s="14">
        <v>1011055</v>
      </c>
      <c r="B17" s="15">
        <v>11</v>
      </c>
      <c r="C17" s="17" t="s">
        <v>27</v>
      </c>
      <c r="D17" s="15">
        <v>6</v>
      </c>
      <c r="E17" s="15"/>
      <c r="F17" s="15">
        <v>602</v>
      </c>
      <c r="G17" s="18">
        <v>49008432</v>
      </c>
      <c r="H17" s="18">
        <f>G17</f>
        <v>49008432</v>
      </c>
      <c r="I17" s="18">
        <f>[1]dhjetor!$D$94</f>
        <v>40027328</v>
      </c>
      <c r="J17" s="18"/>
      <c r="K17" s="18"/>
      <c r="L17" s="18"/>
      <c r="M17" s="18">
        <f>15000</f>
        <v>15000</v>
      </c>
      <c r="N17" s="18"/>
      <c r="O17" s="18"/>
      <c r="P17" s="18">
        <f>5000+288281+309925</f>
        <v>603206</v>
      </c>
      <c r="Q17" s="18">
        <f t="shared" si="0"/>
        <v>39409122</v>
      </c>
      <c r="R17" s="18"/>
      <c r="S17" s="21"/>
    </row>
    <row r="18" spans="1:24" x14ac:dyDescent="0.3">
      <c r="A18" s="14">
        <v>1011055</v>
      </c>
      <c r="B18" s="15">
        <v>11</v>
      </c>
      <c r="C18" s="17" t="s">
        <v>28</v>
      </c>
      <c r="D18" s="15">
        <v>1</v>
      </c>
      <c r="E18" s="15"/>
      <c r="F18" s="15">
        <v>602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 t="shared" si="0"/>
        <v>0</v>
      </c>
      <c r="R18" s="18"/>
      <c r="S18" s="21"/>
    </row>
    <row r="19" spans="1:24" x14ac:dyDescent="0.3">
      <c r="A19" s="14">
        <v>1011055</v>
      </c>
      <c r="B19" s="15">
        <v>11</v>
      </c>
      <c r="C19" s="15" t="s">
        <v>29</v>
      </c>
      <c r="D19" s="15">
        <v>1</v>
      </c>
      <c r="E19" s="15"/>
      <c r="F19" s="15">
        <v>602</v>
      </c>
      <c r="G19" s="22">
        <v>20000000</v>
      </c>
      <c r="H19" s="18">
        <f>2000000*10</f>
        <v>20000000</v>
      </c>
      <c r="I19" s="18">
        <f>[1]dhjetor!$F$94</f>
        <v>19976111.800000001</v>
      </c>
      <c r="J19" s="18"/>
      <c r="K19" s="18"/>
      <c r="L19" s="18"/>
      <c r="M19" s="18"/>
      <c r="N19" s="18"/>
      <c r="O19" s="18"/>
      <c r="P19" s="18">
        <f>149279+30710+16410+58937+491787+12243+564128</f>
        <v>1323494</v>
      </c>
      <c r="Q19" s="18">
        <f t="shared" si="0"/>
        <v>18652617.800000001</v>
      </c>
      <c r="R19" s="18"/>
      <c r="S19" s="21"/>
      <c r="X19" s="23">
        <f>H19-I19</f>
        <v>23888.199999999255</v>
      </c>
    </row>
    <row r="20" spans="1:24" x14ac:dyDescent="0.3">
      <c r="A20" s="14"/>
      <c r="B20" s="15"/>
      <c r="C20" s="15"/>
      <c r="D20" s="15"/>
      <c r="E20" s="15"/>
      <c r="F20" s="19">
        <v>6029999</v>
      </c>
      <c r="G20" s="20"/>
      <c r="H20" s="20">
        <f>SUM(H17:H19)</f>
        <v>69008432</v>
      </c>
      <c r="I20" s="18"/>
      <c r="J20" s="18"/>
      <c r="K20" s="18"/>
      <c r="L20" s="18"/>
      <c r="M20" s="18"/>
      <c r="N20" s="18"/>
      <c r="O20" s="18"/>
      <c r="P20" s="18"/>
      <c r="Q20" s="18">
        <f t="shared" si="0"/>
        <v>0</v>
      </c>
      <c r="R20" s="18"/>
      <c r="S20" s="21"/>
    </row>
    <row r="21" spans="1:24" x14ac:dyDescent="0.3">
      <c r="A21" s="14">
        <v>1011055</v>
      </c>
      <c r="B21" s="24">
        <v>11</v>
      </c>
      <c r="C21" s="17" t="s">
        <v>27</v>
      </c>
      <c r="D21" s="24">
        <v>6</v>
      </c>
      <c r="E21" s="24"/>
      <c r="F21" s="15">
        <v>606</v>
      </c>
      <c r="G21" s="18">
        <v>100000</v>
      </c>
      <c r="H21" s="18">
        <f>G21</f>
        <v>100000</v>
      </c>
      <c r="I21" s="18">
        <f>[1]dhjetor!$G$94</f>
        <v>100000</v>
      </c>
      <c r="J21" s="22"/>
      <c r="K21" s="22"/>
      <c r="L21" s="22"/>
      <c r="M21" s="22"/>
      <c r="N21" s="22"/>
      <c r="O21" s="22"/>
      <c r="P21" s="22"/>
      <c r="Q21" s="18">
        <f t="shared" si="0"/>
        <v>100000</v>
      </c>
      <c r="R21" s="22"/>
      <c r="S21" s="25"/>
    </row>
    <row r="22" spans="1:24" x14ac:dyDescent="0.3">
      <c r="A22" s="14">
        <v>1011055</v>
      </c>
      <c r="B22" s="24">
        <v>11</v>
      </c>
      <c r="C22" s="15" t="s">
        <v>27</v>
      </c>
      <c r="D22" s="24">
        <v>6</v>
      </c>
      <c r="E22" s="24"/>
      <c r="F22" s="15">
        <v>602</v>
      </c>
      <c r="G22" s="18">
        <v>1082700</v>
      </c>
      <c r="H22" s="18">
        <f>G22</f>
        <v>1082700</v>
      </c>
      <c r="I22" s="18">
        <f>[1]dhjetor!$E$94</f>
        <v>926062</v>
      </c>
      <c r="J22" s="22"/>
      <c r="K22" s="22"/>
      <c r="L22" s="22"/>
      <c r="M22" s="22"/>
      <c r="N22" s="22"/>
      <c r="O22" s="22"/>
      <c r="P22" s="22"/>
      <c r="Q22" s="18">
        <f t="shared" si="0"/>
        <v>926062</v>
      </c>
      <c r="R22" s="22"/>
      <c r="S22" s="25"/>
    </row>
    <row r="23" spans="1:24" x14ac:dyDescent="0.3">
      <c r="A23" s="14">
        <v>1011055</v>
      </c>
      <c r="B23" s="24">
        <v>11</v>
      </c>
      <c r="C23" s="17" t="s">
        <v>27</v>
      </c>
      <c r="D23" s="24">
        <v>1</v>
      </c>
      <c r="E23" s="24"/>
      <c r="F23" s="15">
        <v>466</v>
      </c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18">
        <f t="shared" si="0"/>
        <v>0</v>
      </c>
      <c r="R23" s="22"/>
      <c r="S23" s="25"/>
    </row>
    <row r="24" spans="1:24" x14ac:dyDescent="0.3">
      <c r="A24" s="14">
        <v>1011055</v>
      </c>
      <c r="B24" s="24">
        <v>11</v>
      </c>
      <c r="C24" s="17" t="s">
        <v>27</v>
      </c>
      <c r="D24" s="15">
        <v>6</v>
      </c>
      <c r="E24" s="24"/>
      <c r="F24" s="15">
        <v>600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8">
        <f t="shared" si="0"/>
        <v>0</v>
      </c>
      <c r="R24" s="22"/>
      <c r="S24" s="25"/>
    </row>
    <row r="25" spans="1:24" x14ac:dyDescent="0.3">
      <c r="A25" s="14">
        <v>1011055</v>
      </c>
      <c r="B25" s="24">
        <v>11</v>
      </c>
      <c r="C25" s="17" t="s">
        <v>27</v>
      </c>
      <c r="D25" s="15">
        <v>6</v>
      </c>
      <c r="E25" s="24"/>
      <c r="F25" s="15">
        <v>601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8">
        <f>I25+J25-K25-L25-M25--N25-O25-P25</f>
        <v>0</v>
      </c>
      <c r="R25" s="22"/>
      <c r="S25" s="25"/>
    </row>
    <row r="26" spans="1:24" x14ac:dyDescent="0.3">
      <c r="A26" s="26">
        <v>1011055</v>
      </c>
      <c r="B26" s="24">
        <v>11</v>
      </c>
      <c r="C26" s="24" t="s">
        <v>29</v>
      </c>
      <c r="D26" s="24">
        <v>1</v>
      </c>
      <c r="E26" s="24"/>
      <c r="F26" s="15">
        <v>602</v>
      </c>
      <c r="G26" s="22"/>
      <c r="H26" s="22"/>
      <c r="I26" s="22"/>
      <c r="J26" s="18"/>
      <c r="K26" s="22"/>
      <c r="L26" s="22"/>
      <c r="M26" s="22"/>
      <c r="N26" s="22"/>
      <c r="O26" s="22"/>
      <c r="P26" s="22"/>
      <c r="Q26" s="18">
        <f>I26+J26-K26-L26-M26--N26-O26-P26</f>
        <v>0</v>
      </c>
      <c r="R26" s="22"/>
      <c r="S26" s="25"/>
    </row>
    <row r="27" spans="1:24" ht="15.75" thickBot="1" x14ac:dyDescent="0.35">
      <c r="A27" s="27"/>
      <c r="B27" s="28"/>
      <c r="C27" s="28"/>
      <c r="D27" s="28"/>
      <c r="E27" s="28"/>
      <c r="F27" s="28"/>
      <c r="G27" s="29">
        <f>SUM(G11:G26)</f>
        <v>128042346</v>
      </c>
      <c r="H27" s="29">
        <f>H13+H16+H20+H21+H22</f>
        <v>128042346</v>
      </c>
      <c r="I27" s="29">
        <f>SUM(I11:I26)</f>
        <v>115957474.8</v>
      </c>
      <c r="J27" s="29">
        <f t="shared" ref="J27:O27" si="1">SUM(J11:J26)</f>
        <v>0</v>
      </c>
      <c r="K27" s="29">
        <f t="shared" si="1"/>
        <v>0</v>
      </c>
      <c r="L27" s="29">
        <f t="shared" si="1"/>
        <v>0</v>
      </c>
      <c r="M27" s="29">
        <f t="shared" si="1"/>
        <v>15000</v>
      </c>
      <c r="N27" s="29">
        <f t="shared" si="1"/>
        <v>0</v>
      </c>
      <c r="O27" s="29">
        <f t="shared" si="1"/>
        <v>0</v>
      </c>
      <c r="P27" s="29">
        <f>SUM(P11:P26)</f>
        <v>17561944</v>
      </c>
      <c r="Q27" s="29">
        <f>SUM(Q11:Q26)</f>
        <v>98380530.799999997</v>
      </c>
      <c r="R27" s="29"/>
      <c r="S27" s="30"/>
      <c r="X27" s="23"/>
    </row>
    <row r="30" spans="1:24" ht="16.5" x14ac:dyDescent="0.3">
      <c r="C30" s="31"/>
      <c r="D30" s="32" t="s">
        <v>30</v>
      </c>
      <c r="E30" s="32"/>
      <c r="F30" s="32"/>
      <c r="G30" s="32"/>
      <c r="H30" s="32"/>
      <c r="I30" s="23"/>
      <c r="J30" s="33"/>
      <c r="K30" s="33"/>
      <c r="M30" s="32" t="s">
        <v>31</v>
      </c>
      <c r="Q30" s="23"/>
    </row>
    <row r="31" spans="1:24" ht="16.5" x14ac:dyDescent="0.3">
      <c r="C31" s="31"/>
      <c r="D31" s="32"/>
      <c r="E31" s="32"/>
      <c r="F31" s="32"/>
      <c r="G31" s="32"/>
      <c r="H31" s="32"/>
      <c r="I31" s="32"/>
      <c r="J31" s="32"/>
      <c r="K31" s="31"/>
      <c r="M31" s="32"/>
      <c r="P31" s="23"/>
      <c r="Q31" s="32"/>
    </row>
    <row r="32" spans="1:24" ht="16.5" x14ac:dyDescent="0.3">
      <c r="C32" s="31"/>
      <c r="D32" s="33" t="s">
        <v>32</v>
      </c>
      <c r="E32" s="33"/>
      <c r="F32" s="33"/>
      <c r="G32" s="33" t="s">
        <v>33</v>
      </c>
      <c r="H32" s="32"/>
      <c r="I32" s="32"/>
      <c r="J32" s="32"/>
      <c r="K32" s="31"/>
      <c r="L32" s="3"/>
      <c r="M32" s="32" t="s">
        <v>34</v>
      </c>
      <c r="Q32" s="32"/>
    </row>
    <row r="33" spans="5:22" x14ac:dyDescent="0.3">
      <c r="G33" s="23"/>
      <c r="I33" s="23"/>
      <c r="Q33" s="23"/>
    </row>
    <row r="35" spans="5:22" x14ac:dyDescent="0.3">
      <c r="H35" s="23"/>
      <c r="I35" s="23"/>
      <c r="P35" s="23"/>
      <c r="Q35" s="23"/>
    </row>
    <row r="36" spans="5:22" x14ac:dyDescent="0.3">
      <c r="E36" s="1" t="s">
        <v>35</v>
      </c>
      <c r="I36" s="23"/>
      <c r="V36" s="1" t="s">
        <v>35</v>
      </c>
    </row>
    <row r="37" spans="5:22" x14ac:dyDescent="0.3">
      <c r="H37" s="23"/>
      <c r="I37" s="23"/>
    </row>
    <row r="38" spans="5:22" x14ac:dyDescent="0.3">
      <c r="I38" s="23"/>
    </row>
    <row r="39" spans="5:22" x14ac:dyDescent="0.3">
      <c r="I39" s="23"/>
    </row>
    <row r="40" spans="5:22" x14ac:dyDescent="0.3">
      <c r="I40" s="23"/>
    </row>
    <row r="41" spans="5:22" x14ac:dyDescent="0.3">
      <c r="I41" s="23"/>
    </row>
  </sheetData>
  <mergeCells count="1">
    <mergeCell ref="R8:S8"/>
  </mergeCells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Celje-realizim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2022-01-13T14:56:10Z</dcterms:created>
  <dcterms:modified xsi:type="dcterms:W3CDTF">2022-01-13T14:57:19Z</dcterms:modified>
</cp:coreProperties>
</file>